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計算例（給料等のみ）" sheetId="1" state="visible" r:id="rId2"/>
    <sheet name="計算例（給料等＋賞与）" sheetId="2" state="visible" r:id="rId3"/>
  </sheets>
  <definedNames>
    <definedName function="false" hidden="false" localSheetId="1" name="_xlnm.Print_Area" vbProcedure="false">'計算例（給料等＋賞与）'!$A$1:$R$35</definedName>
    <definedName function="false" hidden="false" localSheetId="0" name="_xlnm.Print_Area" vbProcedure="false">'計算例（給料等のみ）'!$A$1:$L$34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<sst xmlns="http://schemas.openxmlformats.org/spreadsheetml/2006/main" count="116" uniqueCount="55">
  <si>
    <t xml:space="preserve">給料等の差押金額計算書（参考例）</t>
  </si>
  <si>
    <t xml:space="preserve">緑色塗セルを入力すると自動計算されます</t>
  </si>
  <si>
    <t xml:space="preserve">↓</t>
  </si>
  <si>
    <t xml:space="preserve">（端数処理後）</t>
  </si>
  <si>
    <t xml:space="preserve">①</t>
  </si>
  <si>
    <t xml:space="preserve">給料等の総支給額</t>
  </si>
  <si>
    <t xml:space="preserve">円</t>
  </si>
  <si>
    <t xml:space="preserve">国税徴収法第７６条第１項に規定する差押禁止額</t>
  </si>
  <si>
    <t xml:space="preserve">１号</t>
  </si>
  <si>
    <t xml:space="preserve">給料等から源泉徴収される所得税の額</t>
  </si>
  <si>
    <t xml:space="preserve">２号</t>
  </si>
  <si>
    <t xml:space="preserve">給料等から特別徴収される住民税の額</t>
  </si>
  <si>
    <t xml:space="preserve">②</t>
  </si>
  <si>
    <t xml:space="preserve">３号</t>
  </si>
  <si>
    <t xml:space="preserve">給料等から控除される社会保険料等の額</t>
  </si>
  <si>
    <t xml:space="preserve">４号</t>
  </si>
  <si>
    <t xml:space="preserve">別表に掲げる滞納者を含む家族に対する金額</t>
  </si>
  <si>
    <t xml:space="preserve">人</t>
  </si>
  <si>
    <t xml:space="preserve">５号</t>
  </si>
  <si>
    <t xml:space="preserve">端数処理後の[①-(1号+2号+3号+4号)]×20％</t>
  </si>
  <si>
    <t xml:space="preserve">（ただし、4号の金額×2倍を限度とする。）</t>
  </si>
  <si>
    <t xml:space="preserve">合　　　　　　　　計</t>
  </si>
  <si>
    <t xml:space="preserve">③</t>
  </si>
  <si>
    <t xml:space="preserve">差押金額（市に支払うべき金額）　①-②</t>
  </si>
  <si>
    <t xml:space="preserve">※</t>
  </si>
  <si>
    <t xml:space="preserve">①欄の「給料等の支給額」に千円未満の端数がある場合は切り捨ててください。</t>
  </si>
  <si>
    <t xml:space="preserve">②欄の1号～5号に千円未満の端数が生じた場合は切り上げてください。</t>
  </si>
  <si>
    <t xml:space="preserve">②欄の2号は、支給時点で発生している特別徴収額で計算をしてください。</t>
  </si>
  <si>
    <t xml:space="preserve">別表（②欄の4号の金額）</t>
  </si>
  <si>
    <t xml:space="preserve">家族数</t>
  </si>
  <si>
    <t xml:space="preserve">１人</t>
  </si>
  <si>
    <t xml:space="preserve">２人</t>
  </si>
  <si>
    <t xml:space="preserve">３人</t>
  </si>
  <si>
    <t xml:space="preserve">４人</t>
  </si>
  <si>
    <t xml:space="preserve">５人</t>
  </si>
  <si>
    <t xml:space="preserve">金　額</t>
  </si>
  <si>
    <t xml:space="preserve">107,000円</t>
  </si>
  <si>
    <t xml:space="preserve">155,000円</t>
  </si>
  <si>
    <t xml:space="preserve">203,000円</t>
  </si>
  <si>
    <t xml:space="preserve">251,000円</t>
  </si>
  <si>
    <t xml:space="preserve">299,000円</t>
  </si>
  <si>
    <t xml:space="preserve">家族数（生計を一にする親族）には本人を含みます。家族数６人以上の場合は、１人増すごとに48,000円を加算してください。</t>
  </si>
  <si>
    <t xml:space="preserve">給料・賞与等の差押金額計算書（参考例）</t>
  </si>
  <si>
    <t xml:space="preserve">給料・賞与等の支給額　（　参　考　例　）</t>
  </si>
  <si>
    <t xml:space="preserve">Ａ給与等</t>
  </si>
  <si>
    <t xml:space="preserve">Ｂ賞与</t>
  </si>
  <si>
    <t xml:space="preserve">Ａ＋Ｂ合計</t>
  </si>
  <si>
    <t xml:space="preserve">端数処理後</t>
  </si>
  <si>
    <t xml:space="preserve">国税徴収法第７６条第１項に定める</t>
  </si>
  <si>
    <t xml:space="preserve">差押禁止額</t>
  </si>
  <si>
    <t xml:space="preserve">[①-(1号+2号+3号+4号)]×20％</t>
  </si>
  <si>
    <t xml:space="preserve">合　　　　　　　　計
（ 上記 １号～５号 ）</t>
  </si>
  <si>
    <t xml:space="preserve">差押金額（市に支払うべき金額）</t>
  </si>
  <si>
    <t xml:space="preserve">①　　-　　②</t>
  </si>
  <si>
    <t xml:space="preserve">家族数には本人を含みます。家族数６人以上の場合は、１人増すごとに48,000円を加算してください。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</si>
</sst>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411]#,##0;[RED]\-#,##0"/>
    <numFmt numFmtId="166" formatCode="#,##0_ "/>
  </numFmts>
  <fonts count="15">
    <font>
      <sz val="11"/>
      <name val="ＭＳ Ｐゴシック"/>
      <family val="3"/>
      <charset val="12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 val="true"/>
      <sz val="11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20"/>
      <name val="ＭＳ Ｐゴシック"/>
      <family val="3"/>
      <charset val="128"/>
    </font>
    <font>
      <b val="true"/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b val="true"/>
      <sz val="14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C0C0C0"/>
      </patternFill>
    </fill>
    <fill>
      <patternFill patternType="solid">
        <fgColor rgb="FFFFFFFF"/>
        <bgColor rgb="FFFFFFCC"/>
      </patternFill>
    </fill>
  </fills>
  <borders count="28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medium"/>
      <top style="medium"/>
      <bottom style="thin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medium"/>
      <top style="medium"/>
      <bottom/>
      <diagonal/>
    </border>
    <border diagonalUp="false" diagonalDown="false">
      <left/>
      <right style="medium"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2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0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6" fontId="0" fillId="0" borderId="5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6" fontId="0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6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5" fontId="12" fillId="2" borderId="5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2" fillId="0" borderId="17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3" fillId="0" borderId="1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0" borderId="1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255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255" wrapText="false" indent="0" shrinkToFit="false"/>
      <protection locked="true" hidden="false"/>
    </xf>
    <xf numFmtId="165" fontId="12" fillId="2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2" fillId="0" borderId="1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3" fillId="0" borderId="2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2" fillId="0" borderId="1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2" fillId="3" borderId="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4" fillId="0" borderId="23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2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2" fillId="0" borderId="2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0" borderId="3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2" fillId="0" borderId="2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0" borderId="20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5" fontId="12" fillId="0" borderId="2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2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0" borderId="1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2" fillId="0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2" fillId="0" borderId="17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3" fillId="0" borderId="23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0" borderId="2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3" fillId="0" borderId="13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2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桁区切り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28440</xdr:colOff>
      <xdr:row>13</xdr:row>
      <xdr:rowOff>0</xdr:rowOff>
    </xdr:from>
    <xdr:to>
      <xdr:col>11</xdr:col>
      <xdr:colOff>885600</xdr:colOff>
      <xdr:row>20</xdr:row>
      <xdr:rowOff>295200</xdr:rowOff>
    </xdr:to>
    <xdr:sp>
      <xdr:nvSpPr>
        <xdr:cNvPr id="0" name="Line 1"/>
        <xdr:cNvSpPr/>
      </xdr:nvSpPr>
      <xdr:spPr>
        <a:xfrm flipV="1">
          <a:off x="5924160" y="4095720"/>
          <a:ext cx="934200" cy="2428560"/>
        </a:xfrm>
        <a:prstGeom prst="line">
          <a:avLst/>
        </a:prstGeom>
        <a:ln w="936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9</xdr:col>
      <xdr:colOff>494280</xdr:colOff>
      <xdr:row>10</xdr:row>
      <xdr:rowOff>169920</xdr:rowOff>
    </xdr:from>
    <xdr:to>
      <xdr:col>13</xdr:col>
      <xdr:colOff>538200</xdr:colOff>
      <xdr:row>10</xdr:row>
      <xdr:rowOff>170280</xdr:rowOff>
    </xdr:to>
    <xdr:sp>
      <xdr:nvSpPr>
        <xdr:cNvPr id="1" name="CustomShape 1"/>
        <xdr:cNvSpPr/>
      </xdr:nvSpPr>
      <xdr:spPr>
        <a:xfrm>
          <a:off x="5504400" y="3351240"/>
          <a:ext cx="1969200" cy="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>
          <a:solidFill>
            <a:srgbClr val="000000"/>
          </a:solidFill>
          <a:round/>
          <a:tailEnd len="med" type="triangle" w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9</xdr:col>
      <xdr:colOff>527400</xdr:colOff>
      <xdr:row>12</xdr:row>
      <xdr:rowOff>203400</xdr:rowOff>
    </xdr:from>
    <xdr:to>
      <xdr:col>13</xdr:col>
      <xdr:colOff>571320</xdr:colOff>
      <xdr:row>12</xdr:row>
      <xdr:rowOff>203760</xdr:rowOff>
    </xdr:to>
    <xdr:sp>
      <xdr:nvSpPr>
        <xdr:cNvPr id="2" name="CustomShape 1"/>
        <xdr:cNvSpPr/>
      </xdr:nvSpPr>
      <xdr:spPr>
        <a:xfrm>
          <a:off x="5537520" y="3994200"/>
          <a:ext cx="1969200" cy="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>
          <a:solidFill>
            <a:srgbClr val="000000"/>
          </a:solidFill>
          <a:round/>
          <a:tailEnd len="med" type="triangle" w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9</xdr:col>
      <xdr:colOff>500400</xdr:colOff>
      <xdr:row>8</xdr:row>
      <xdr:rowOff>246600</xdr:rowOff>
    </xdr:from>
    <xdr:to>
      <xdr:col>13</xdr:col>
      <xdr:colOff>544320</xdr:colOff>
      <xdr:row>8</xdr:row>
      <xdr:rowOff>246960</xdr:rowOff>
    </xdr:to>
    <xdr:sp>
      <xdr:nvSpPr>
        <xdr:cNvPr id="3" name="CustomShape 1"/>
        <xdr:cNvSpPr/>
      </xdr:nvSpPr>
      <xdr:spPr>
        <a:xfrm>
          <a:off x="5510520" y="2818080"/>
          <a:ext cx="1969200" cy="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>
          <a:solidFill>
            <a:srgbClr val="000000"/>
          </a:solidFill>
          <a:round/>
          <a:tailEnd len="med" type="triangle" w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8</xdr:col>
      <xdr:colOff>42840</xdr:colOff>
      <xdr:row>13</xdr:row>
      <xdr:rowOff>0</xdr:rowOff>
    </xdr:from>
    <xdr:to>
      <xdr:col>10</xdr:col>
      <xdr:colOff>33480</xdr:colOff>
      <xdr:row>20</xdr:row>
      <xdr:rowOff>276120</xdr:rowOff>
    </xdr:to>
    <xdr:sp>
      <xdr:nvSpPr>
        <xdr:cNvPr id="4" name="Line 1"/>
        <xdr:cNvSpPr/>
      </xdr:nvSpPr>
      <xdr:spPr>
        <a:xfrm flipV="1">
          <a:off x="4975920" y="4095720"/>
          <a:ext cx="953280" cy="2409480"/>
        </a:xfrm>
        <a:prstGeom prst="line">
          <a:avLst/>
        </a:prstGeom>
        <a:ln w="936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12</xdr:col>
      <xdr:colOff>7560</xdr:colOff>
      <xdr:row>15</xdr:row>
      <xdr:rowOff>68040</xdr:rowOff>
    </xdr:from>
    <xdr:to>
      <xdr:col>14</xdr:col>
      <xdr:colOff>223920</xdr:colOff>
      <xdr:row>20</xdr:row>
      <xdr:rowOff>287280</xdr:rowOff>
    </xdr:to>
    <xdr:sp>
      <xdr:nvSpPr>
        <xdr:cNvPr id="5" name="Line 1"/>
        <xdr:cNvSpPr/>
      </xdr:nvSpPr>
      <xdr:spPr>
        <a:xfrm flipV="1">
          <a:off x="6865920" y="4773240"/>
          <a:ext cx="1135440" cy="1743120"/>
        </a:xfrm>
        <a:prstGeom prst="line">
          <a:avLst/>
        </a:prstGeom>
        <a:ln w="936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D7E4BD"/>
    <pageSetUpPr fitToPage="false"/>
  </sheetPr>
  <dimension ref="A1:P41"/>
  <sheetViews>
    <sheetView showFormulas="false" showGridLines="true" showRowColHeaders="true" showZeros="true" rightToLeft="false" tabSelected="false" showOutlineSymbols="true" defaultGridColor="true" view="pageBreakPreview" topLeftCell="A1" colorId="64" zoomScale="85" zoomScaleNormal="100" zoomScalePageLayoutView="85" workbookViewId="0">
      <selection pane="topLeft" activeCell="I7" activeCellId="0" sqref="I7"/>
    </sheetView>
  </sheetViews>
  <sheetFormatPr defaultRowHeight="18.75" zeroHeight="false" outlineLevelRow="0" outlineLevelCol="0"/>
  <cols>
    <col collapsed="false" customWidth="true" hidden="false" outlineLevel="0" max="1" min="1" style="1" width="2.75"/>
    <col collapsed="false" customWidth="true" hidden="false" outlineLevel="0" max="2" min="2" style="1" width="7.37"/>
    <col collapsed="false" customWidth="true" hidden="false" outlineLevel="0" max="4" min="3" style="1" width="5.25"/>
    <col collapsed="false" customWidth="true" hidden="false" outlineLevel="0" max="8" min="5" style="1" width="9"/>
    <col collapsed="false" customWidth="true" hidden="false" outlineLevel="0" max="9" min="9" style="1" width="11.75"/>
    <col collapsed="false" customWidth="true" hidden="false" outlineLevel="0" max="10" min="10" style="1" width="3.37"/>
    <col collapsed="false" customWidth="true" hidden="false" outlineLevel="0" max="11" min="11" style="1" width="11.75"/>
    <col collapsed="false" customWidth="true" hidden="false" outlineLevel="0" max="12" min="12" style="1" width="3.37"/>
    <col collapsed="false" customWidth="true" hidden="false" outlineLevel="0" max="1025" min="13" style="1" width="9"/>
  </cols>
  <sheetData>
    <row r="1" customFormat="false" ht="18.7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false" ht="18.7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Format="false" ht="18.75" hidden="false" customHeight="true" outlineLevel="0" collapsed="false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customFormat="false" ht="18.75" hidden="false" customHeight="tru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customFormat="false" ht="18.75" hidden="false" customHeight="true" outlineLevel="0" collapsed="false">
      <c r="A5" s="4"/>
      <c r="B5" s="5"/>
      <c r="C5" s="5"/>
      <c r="D5" s="5"/>
      <c r="E5" s="6"/>
      <c r="F5" s="6"/>
      <c r="H5" s="7" t="s">
        <v>1</v>
      </c>
      <c r="J5" s="8"/>
      <c r="L5" s="5"/>
    </row>
    <row r="6" customFormat="false" ht="18.75" hidden="false" customHeight="true" outlineLevel="0" collapsed="false">
      <c r="H6" s="8"/>
      <c r="I6" s="9" t="s">
        <v>2</v>
      </c>
      <c r="J6" s="9"/>
      <c r="K6" s="1" t="s">
        <v>3</v>
      </c>
    </row>
    <row r="7" customFormat="false" ht="18.75" hidden="false" customHeight="true" outlineLevel="0" collapsed="false">
      <c r="A7" s="10" t="s">
        <v>4</v>
      </c>
      <c r="B7" s="11" t="s">
        <v>5</v>
      </c>
      <c r="C7" s="11"/>
      <c r="D7" s="11"/>
      <c r="E7" s="12"/>
      <c r="F7" s="12"/>
      <c r="G7" s="12"/>
      <c r="H7" s="12"/>
      <c r="I7" s="13" t="n">
        <v>200100</v>
      </c>
      <c r="J7" s="14" t="s">
        <v>6</v>
      </c>
      <c r="K7" s="15" t="n">
        <f aca="false">ROUNDDOWN(I7,-3)</f>
        <v>200000</v>
      </c>
      <c r="L7" s="16" t="s">
        <v>6</v>
      </c>
      <c r="M7" s="17"/>
      <c r="N7" s="18"/>
    </row>
    <row r="8" customFormat="false" ht="18.75" hidden="false" customHeight="true" outlineLevel="0" collapsed="false">
      <c r="A8" s="10"/>
      <c r="B8" s="11"/>
      <c r="C8" s="11"/>
      <c r="D8" s="11"/>
      <c r="E8" s="12"/>
      <c r="F8" s="12"/>
      <c r="G8" s="12"/>
      <c r="H8" s="12"/>
      <c r="I8" s="13"/>
      <c r="J8" s="14"/>
      <c r="K8" s="15"/>
      <c r="L8" s="16"/>
      <c r="M8" s="17"/>
      <c r="N8" s="18"/>
      <c r="P8" s="8"/>
    </row>
    <row r="9" customFormat="false" ht="18.75" hidden="false" customHeight="true" outlineLevel="0" collapsed="false">
      <c r="A9" s="19"/>
      <c r="B9" s="20" t="s">
        <v>7</v>
      </c>
      <c r="C9" s="20"/>
      <c r="D9" s="21" t="s">
        <v>8</v>
      </c>
      <c r="E9" s="22" t="s">
        <v>9</v>
      </c>
      <c r="F9" s="22"/>
      <c r="G9" s="22"/>
      <c r="H9" s="22"/>
      <c r="I9" s="13" t="n">
        <v>2050</v>
      </c>
      <c r="J9" s="23" t="s">
        <v>6</v>
      </c>
      <c r="K9" s="15" t="n">
        <f aca="false">ROUNDUP(I9,-3)</f>
        <v>3000</v>
      </c>
      <c r="L9" s="24" t="s">
        <v>6</v>
      </c>
      <c r="M9" s="17"/>
      <c r="N9" s="18"/>
    </row>
    <row r="10" customFormat="false" ht="18.75" hidden="false" customHeight="true" outlineLevel="0" collapsed="false">
      <c r="A10" s="25"/>
      <c r="B10" s="20"/>
      <c r="C10" s="20"/>
      <c r="D10" s="21"/>
      <c r="E10" s="22"/>
      <c r="F10" s="22"/>
      <c r="G10" s="22"/>
      <c r="H10" s="22"/>
      <c r="I10" s="13"/>
      <c r="J10" s="23"/>
      <c r="K10" s="15"/>
      <c r="L10" s="24"/>
      <c r="M10" s="17"/>
      <c r="N10" s="18"/>
    </row>
    <row r="11" customFormat="false" ht="18.75" hidden="false" customHeight="true" outlineLevel="0" collapsed="false">
      <c r="A11" s="25"/>
      <c r="B11" s="20"/>
      <c r="C11" s="20"/>
      <c r="D11" s="21" t="s">
        <v>10</v>
      </c>
      <c r="E11" s="22" t="s">
        <v>11</v>
      </c>
      <c r="F11" s="22"/>
      <c r="G11" s="22"/>
      <c r="H11" s="22"/>
      <c r="I11" s="13" t="n">
        <v>7200</v>
      </c>
      <c r="J11" s="23" t="s">
        <v>6</v>
      </c>
      <c r="K11" s="15" t="n">
        <f aca="false">ROUNDUP(I11,-3)</f>
        <v>8000</v>
      </c>
      <c r="L11" s="24" t="s">
        <v>6</v>
      </c>
      <c r="M11" s="17"/>
      <c r="N11" s="18"/>
    </row>
    <row r="12" customFormat="false" ht="18.75" hidden="false" customHeight="true" outlineLevel="0" collapsed="false">
      <c r="A12" s="25"/>
      <c r="B12" s="20"/>
      <c r="C12" s="20"/>
      <c r="D12" s="21"/>
      <c r="E12" s="22"/>
      <c r="F12" s="22"/>
      <c r="G12" s="22"/>
      <c r="H12" s="22"/>
      <c r="I12" s="13"/>
      <c r="J12" s="23"/>
      <c r="K12" s="15"/>
      <c r="L12" s="24"/>
      <c r="M12" s="17"/>
      <c r="N12" s="18"/>
    </row>
    <row r="13" customFormat="false" ht="18.75" hidden="false" customHeight="true" outlineLevel="0" collapsed="false">
      <c r="A13" s="26" t="s">
        <v>12</v>
      </c>
      <c r="B13" s="20"/>
      <c r="C13" s="20"/>
      <c r="D13" s="21" t="s">
        <v>13</v>
      </c>
      <c r="E13" s="22" t="s">
        <v>14</v>
      </c>
      <c r="F13" s="22"/>
      <c r="G13" s="22"/>
      <c r="H13" s="22"/>
      <c r="I13" s="13" t="n">
        <v>29410</v>
      </c>
      <c r="J13" s="23" t="s">
        <v>6</v>
      </c>
      <c r="K13" s="15" t="n">
        <f aca="false">ROUNDUP(I13,-3)</f>
        <v>30000</v>
      </c>
      <c r="L13" s="24" t="s">
        <v>6</v>
      </c>
      <c r="M13" s="17"/>
      <c r="N13" s="18"/>
    </row>
    <row r="14" customFormat="false" ht="18.75" hidden="false" customHeight="true" outlineLevel="0" collapsed="false">
      <c r="A14" s="26"/>
      <c r="B14" s="20"/>
      <c r="C14" s="20"/>
      <c r="D14" s="21"/>
      <c r="E14" s="22"/>
      <c r="F14" s="22"/>
      <c r="G14" s="22"/>
      <c r="H14" s="22"/>
      <c r="I14" s="13"/>
      <c r="J14" s="23"/>
      <c r="K14" s="15"/>
      <c r="L14" s="24"/>
      <c r="M14" s="17"/>
      <c r="N14" s="18"/>
    </row>
    <row r="15" customFormat="false" ht="18.75" hidden="false" customHeight="true" outlineLevel="0" collapsed="false">
      <c r="A15" s="25"/>
      <c r="B15" s="20"/>
      <c r="C15" s="20"/>
      <c r="D15" s="21" t="s">
        <v>15</v>
      </c>
      <c r="E15" s="22" t="s">
        <v>16</v>
      </c>
      <c r="F15" s="22"/>
      <c r="G15" s="22"/>
      <c r="H15" s="22"/>
      <c r="I15" s="13" t="n">
        <v>1</v>
      </c>
      <c r="J15" s="23" t="s">
        <v>17</v>
      </c>
      <c r="K15" s="27" t="n">
        <f aca="false">107000+(I15-1)*48000</f>
        <v>107000</v>
      </c>
      <c r="L15" s="24" t="s">
        <v>6</v>
      </c>
      <c r="M15" s="17"/>
      <c r="N15" s="18"/>
    </row>
    <row r="16" customFormat="false" ht="18.75" hidden="false" customHeight="true" outlineLevel="0" collapsed="false">
      <c r="A16" s="25"/>
      <c r="B16" s="20"/>
      <c r="C16" s="20"/>
      <c r="D16" s="21"/>
      <c r="E16" s="22"/>
      <c r="F16" s="22"/>
      <c r="G16" s="22"/>
      <c r="H16" s="22"/>
      <c r="I16" s="13"/>
      <c r="J16" s="23"/>
      <c r="K16" s="27"/>
      <c r="L16" s="24"/>
      <c r="M16" s="17"/>
      <c r="N16" s="18"/>
    </row>
    <row r="17" customFormat="false" ht="18.75" hidden="false" customHeight="true" outlineLevel="0" collapsed="false">
      <c r="A17" s="25"/>
      <c r="B17" s="20"/>
      <c r="C17" s="20"/>
      <c r="D17" s="21" t="s">
        <v>18</v>
      </c>
      <c r="E17" s="28" t="s">
        <v>19</v>
      </c>
      <c r="F17" s="28"/>
      <c r="G17" s="28"/>
      <c r="H17" s="28"/>
      <c r="I17" s="15" t="n">
        <f aca="false">(K7-SUM(K9:K16))*20%</f>
        <v>10400</v>
      </c>
      <c r="J17" s="16" t="s">
        <v>6</v>
      </c>
      <c r="K17" s="29" t="n">
        <f aca="false">ROUNDUP(IF(I17&gt;I18,I18,I17),-3)</f>
        <v>11000</v>
      </c>
      <c r="L17" s="24" t="s">
        <v>6</v>
      </c>
    </row>
    <row r="18" customFormat="false" ht="18.75" hidden="false" customHeight="true" outlineLevel="0" collapsed="false">
      <c r="A18" s="25"/>
      <c r="B18" s="20"/>
      <c r="C18" s="20"/>
      <c r="D18" s="21"/>
      <c r="E18" s="30" t="s">
        <v>20</v>
      </c>
      <c r="F18" s="30"/>
      <c r="G18" s="30"/>
      <c r="H18" s="30"/>
      <c r="I18" s="31" t="n">
        <f aca="false">K15*2</f>
        <v>214000</v>
      </c>
      <c r="J18" s="32" t="s">
        <v>6</v>
      </c>
      <c r="K18" s="29"/>
      <c r="L18" s="24"/>
    </row>
    <row r="19" customFormat="false" ht="18.75" hidden="false" customHeight="true" outlineLevel="0" collapsed="false">
      <c r="A19" s="25"/>
      <c r="B19" s="20"/>
      <c r="C19" s="20"/>
      <c r="D19" s="33" t="s">
        <v>21</v>
      </c>
      <c r="E19" s="33"/>
      <c r="F19" s="33"/>
      <c r="G19" s="33"/>
      <c r="H19" s="33"/>
      <c r="I19" s="33"/>
      <c r="J19" s="33"/>
      <c r="K19" s="34" t="n">
        <f aca="false">SUM(K9:K18)</f>
        <v>159000</v>
      </c>
      <c r="L19" s="16" t="s">
        <v>6</v>
      </c>
    </row>
    <row r="20" customFormat="false" ht="18.75" hidden="false" customHeight="true" outlineLevel="0" collapsed="false">
      <c r="A20" s="35"/>
      <c r="B20" s="20"/>
      <c r="C20" s="20"/>
      <c r="D20" s="33"/>
      <c r="E20" s="33"/>
      <c r="F20" s="33"/>
      <c r="G20" s="33"/>
      <c r="H20" s="33"/>
      <c r="I20" s="33"/>
      <c r="J20" s="33"/>
      <c r="K20" s="34"/>
      <c r="L20" s="16"/>
    </row>
    <row r="21" customFormat="false" ht="18.75" hidden="false" customHeight="true" outlineLevel="0" collapsed="false">
      <c r="A21" s="21" t="s">
        <v>22</v>
      </c>
      <c r="B21" s="20" t="s">
        <v>23</v>
      </c>
      <c r="C21" s="20"/>
      <c r="D21" s="20"/>
      <c r="E21" s="20"/>
      <c r="F21" s="20"/>
      <c r="G21" s="20"/>
      <c r="H21" s="20"/>
      <c r="I21" s="20"/>
      <c r="J21" s="20"/>
      <c r="K21" s="36" t="n">
        <f aca="false">K7-K19</f>
        <v>41000</v>
      </c>
      <c r="L21" s="37" t="s">
        <v>6</v>
      </c>
    </row>
    <row r="22" customFormat="false" ht="18.75" hidden="false" customHeight="true" outlineLevel="0" collapsed="false">
      <c r="A22" s="21"/>
      <c r="B22" s="20"/>
      <c r="C22" s="20"/>
      <c r="D22" s="20"/>
      <c r="E22" s="20"/>
      <c r="F22" s="20"/>
      <c r="G22" s="20"/>
      <c r="H22" s="20"/>
      <c r="I22" s="20"/>
      <c r="J22" s="20"/>
      <c r="K22" s="36"/>
      <c r="L22" s="37"/>
    </row>
    <row r="24" customFormat="false" ht="18.75" hidden="false" customHeight="true" outlineLevel="0" collapsed="false">
      <c r="A24" s="1" t="s">
        <v>24</v>
      </c>
      <c r="B24" s="1" t="s">
        <v>25</v>
      </c>
    </row>
    <row r="25" customFormat="false" ht="18.75" hidden="false" customHeight="true" outlineLevel="0" collapsed="false">
      <c r="A25" s="1" t="s">
        <v>24</v>
      </c>
      <c r="B25" s="1" t="s">
        <v>26</v>
      </c>
    </row>
    <row r="26" customFormat="false" ht="18.75" hidden="false" customHeight="true" outlineLevel="0" collapsed="false">
      <c r="A26" s="1" t="s">
        <v>24</v>
      </c>
      <c r="B26" s="1" t="s">
        <v>27</v>
      </c>
    </row>
    <row r="28" customFormat="false" ht="18.75" hidden="false" customHeight="true" outlineLevel="0" collapsed="false">
      <c r="B28" s="1" t="s">
        <v>28</v>
      </c>
      <c r="E28" s="38"/>
      <c r="F28" s="38"/>
      <c r="G28" s="38"/>
    </row>
    <row r="29" customFormat="false" ht="18.75" hidden="false" customHeight="true" outlineLevel="0" collapsed="false">
      <c r="B29" s="33" t="s">
        <v>29</v>
      </c>
      <c r="C29" s="39" t="s">
        <v>30</v>
      </c>
      <c r="D29" s="39"/>
      <c r="E29" s="40" t="s">
        <v>31</v>
      </c>
      <c r="F29" s="39" t="s">
        <v>32</v>
      </c>
      <c r="G29" s="39" t="s">
        <v>33</v>
      </c>
      <c r="H29" s="39" t="s">
        <v>34</v>
      </c>
    </row>
    <row r="30" customFormat="false" ht="18.75" hidden="false" customHeight="true" outlineLevel="0" collapsed="false">
      <c r="B30" s="33" t="s">
        <v>35</v>
      </c>
      <c r="C30" s="39" t="s">
        <v>36</v>
      </c>
      <c r="D30" s="39"/>
      <c r="E30" s="40" t="s">
        <v>37</v>
      </c>
      <c r="F30" s="39" t="s">
        <v>38</v>
      </c>
      <c r="G30" s="39" t="s">
        <v>39</v>
      </c>
      <c r="H30" s="39" t="s">
        <v>40</v>
      </c>
    </row>
    <row r="31" customFormat="false" ht="18.75" hidden="false" customHeight="true" outlineLevel="0" collapsed="false">
      <c r="B31" s="8" t="s">
        <v>24</v>
      </c>
      <c r="C31" s="41" t="s">
        <v>41</v>
      </c>
      <c r="D31" s="41"/>
      <c r="E31" s="41"/>
      <c r="F31" s="41"/>
      <c r="G31" s="41"/>
      <c r="H31" s="41"/>
      <c r="I31" s="41"/>
      <c r="J31" s="41"/>
      <c r="K31" s="41"/>
    </row>
    <row r="32" customFormat="false" ht="18.75" hidden="false" customHeight="true" outlineLevel="0" collapsed="false">
      <c r="C32" s="41"/>
      <c r="D32" s="41"/>
      <c r="E32" s="41"/>
      <c r="F32" s="41"/>
      <c r="G32" s="41"/>
      <c r="H32" s="41"/>
      <c r="I32" s="41"/>
      <c r="J32" s="41"/>
      <c r="K32" s="41"/>
    </row>
    <row r="39" customFormat="false" ht="18.75" hidden="false" customHeight="true" outlineLevel="0" collapsed="false">
      <c r="B39" s="8"/>
      <c r="C39" s="42"/>
      <c r="D39" s="42"/>
      <c r="E39" s="42"/>
      <c r="F39" s="42"/>
      <c r="G39" s="42"/>
      <c r="H39" s="42"/>
      <c r="I39" s="42"/>
      <c r="J39" s="42"/>
      <c r="K39" s="42"/>
    </row>
    <row r="40" customFormat="false" ht="18.75" hidden="false" customHeight="true" outlineLevel="0" collapsed="false">
      <c r="C40" s="42"/>
      <c r="D40" s="42"/>
      <c r="E40" s="42"/>
      <c r="F40" s="42"/>
      <c r="G40" s="42"/>
      <c r="H40" s="42"/>
      <c r="I40" s="42"/>
      <c r="J40" s="42"/>
      <c r="K40" s="42"/>
    </row>
    <row r="41" customFormat="false" ht="18.75" hidden="false" customHeight="true" outlineLevel="0" collapsed="false">
      <c r="C41" s="42"/>
      <c r="D41" s="42"/>
      <c r="E41" s="42"/>
      <c r="F41" s="42"/>
      <c r="G41" s="42"/>
      <c r="H41" s="42"/>
      <c r="I41" s="42"/>
      <c r="J41" s="42"/>
      <c r="K41" s="42"/>
    </row>
  </sheetData>
  <mergeCells count="57">
    <mergeCell ref="A1:L2"/>
    <mergeCell ref="A3:L4"/>
    <mergeCell ref="I6:J6"/>
    <mergeCell ref="A7:A8"/>
    <mergeCell ref="B7:D8"/>
    <mergeCell ref="E7:H8"/>
    <mergeCell ref="I7:I8"/>
    <mergeCell ref="J7:J8"/>
    <mergeCell ref="K7:K8"/>
    <mergeCell ref="L7:L8"/>
    <mergeCell ref="M7:M8"/>
    <mergeCell ref="B9:C20"/>
    <mergeCell ref="D9:D10"/>
    <mergeCell ref="E9:H10"/>
    <mergeCell ref="I9:I10"/>
    <mergeCell ref="J9:J10"/>
    <mergeCell ref="K9:K10"/>
    <mergeCell ref="L9:L10"/>
    <mergeCell ref="M9:M10"/>
    <mergeCell ref="D11:D12"/>
    <mergeCell ref="E11:H12"/>
    <mergeCell ref="I11:I12"/>
    <mergeCell ref="J11:J12"/>
    <mergeCell ref="K11:K12"/>
    <mergeCell ref="L11:L12"/>
    <mergeCell ref="M11:M12"/>
    <mergeCell ref="A13:A14"/>
    <mergeCell ref="D13:D14"/>
    <mergeCell ref="E13:H14"/>
    <mergeCell ref="I13:I14"/>
    <mergeCell ref="J13:J14"/>
    <mergeCell ref="K13:K14"/>
    <mergeCell ref="L13:L14"/>
    <mergeCell ref="M13:M14"/>
    <mergeCell ref="D15:D16"/>
    <mergeCell ref="E15:H16"/>
    <mergeCell ref="I15:I16"/>
    <mergeCell ref="J15:J16"/>
    <mergeCell ref="K15:K16"/>
    <mergeCell ref="L15:L16"/>
    <mergeCell ref="M15:M16"/>
    <mergeCell ref="D17:D18"/>
    <mergeCell ref="E17:H17"/>
    <mergeCell ref="K17:K18"/>
    <mergeCell ref="L17:L18"/>
    <mergeCell ref="E18:H18"/>
    <mergeCell ref="D19:J20"/>
    <mergeCell ref="K19:K20"/>
    <mergeCell ref="L19:L20"/>
    <mergeCell ref="A21:A22"/>
    <mergeCell ref="B21:J22"/>
    <mergeCell ref="K21:K22"/>
    <mergeCell ref="L21:L22"/>
    <mergeCell ref="C29:D29"/>
    <mergeCell ref="C30:D30"/>
    <mergeCell ref="C31:K32"/>
    <mergeCell ref="C39:K41"/>
  </mergeCells>
  <printOptions headings="false" gridLines="false" gridLinesSet="true" horizontalCentered="true" verticalCentered="false"/>
  <pageMargins left="0.7875" right="0.7875" top="0.678472222222222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tabColor rgb="FFD7E4BD"/>
    <pageSetUpPr fitToPage="true"/>
  </sheetPr>
  <dimension ref="A1:R35"/>
  <sheetViews>
    <sheetView showFormulas="false" showGridLines="true" showRowColHeaders="true" showZeros="true" rightToLeft="false" tabSelected="true" showOutlineSymbols="true" defaultGridColor="true" view="pageBreakPreview" topLeftCell="A1" colorId="64" zoomScale="85" zoomScaleNormal="85" zoomScalePageLayoutView="85" workbookViewId="0">
      <selection pane="topLeft" activeCell="I7" activeCellId="0" sqref="I7"/>
    </sheetView>
  </sheetViews>
  <sheetFormatPr defaultRowHeight="21" zeroHeight="false" outlineLevelRow="0" outlineLevelCol="0"/>
  <cols>
    <col collapsed="false" customWidth="true" hidden="false" outlineLevel="0" max="1" min="1" style="0" width="5"/>
    <col collapsed="false" customWidth="true" hidden="false" outlineLevel="0" max="3" min="2" style="0" width="3"/>
    <col collapsed="false" customWidth="true" hidden="false" outlineLevel="0" max="4" min="4" style="0" width="5.88"/>
    <col collapsed="false" customWidth="true" hidden="false" outlineLevel="0" max="8" min="5" style="0" width="9.88"/>
    <col collapsed="false" customWidth="true" hidden="false" outlineLevel="0" max="9" min="9" style="43" width="0.88"/>
    <col collapsed="false" customWidth="true" hidden="false" outlineLevel="0" max="10" min="10" style="0" width="10.13"/>
    <col collapsed="false" customWidth="true" hidden="false" outlineLevel="0" max="11" min="11" style="43" width="0.88"/>
    <col collapsed="false" customWidth="true" hidden="false" outlineLevel="0" max="12" min="12" style="0" width="10.13"/>
    <col collapsed="false" customWidth="true" hidden="false" outlineLevel="0" max="13" min="13" style="43" width="0.88"/>
    <col collapsed="false" customWidth="true" hidden="false" outlineLevel="0" max="14" min="14" style="0" width="9.63"/>
    <col collapsed="false" customWidth="true" hidden="false" outlineLevel="0" max="15" min="15" style="43" width="3.12"/>
    <col collapsed="false" customWidth="true" hidden="false" outlineLevel="0" max="16" min="16" style="0" width="2.75"/>
    <col collapsed="false" customWidth="true" hidden="false" outlineLevel="0" max="17" min="17" style="0" width="11.25"/>
    <col collapsed="false" customWidth="true" hidden="false" outlineLevel="0" max="18" min="18" style="43" width="3.37"/>
    <col collapsed="false" customWidth="true" hidden="false" outlineLevel="0" max="1025" min="19" style="0" width="8.54"/>
  </cols>
  <sheetData>
    <row r="1" customFormat="false" ht="45.75" hidden="false" customHeight="true" outlineLevel="0" collapsed="false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 s="46" customFormat="true" ht="21.75" hidden="false" customHeight="true" outlineLevel="0" collapsed="false">
      <c r="A2" s="45" t="s">
        <v>42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4" customFormat="false" ht="21" hidden="false" customHeight="true" outlineLevel="0" collapsed="false">
      <c r="J4" s="7" t="s">
        <v>1</v>
      </c>
    </row>
    <row r="5" customFormat="false" ht="21" hidden="false" customHeight="true" outlineLevel="0" collapsed="false">
      <c r="C5" s="1"/>
      <c r="L5" s="7" t="s">
        <v>2</v>
      </c>
    </row>
    <row r="6" customFormat="false" ht="24" hidden="false" customHeight="true" outlineLevel="0" collapsed="false">
      <c r="A6" s="21" t="s">
        <v>4</v>
      </c>
      <c r="B6" s="47" t="s">
        <v>43</v>
      </c>
      <c r="C6" s="47"/>
      <c r="D6" s="47"/>
      <c r="E6" s="47"/>
      <c r="F6" s="47"/>
      <c r="G6" s="47"/>
      <c r="H6" s="47"/>
      <c r="I6" s="48" t="s">
        <v>44</v>
      </c>
      <c r="J6" s="48"/>
      <c r="K6" s="48" t="s">
        <v>45</v>
      </c>
      <c r="L6" s="48"/>
      <c r="M6" s="49" t="s">
        <v>46</v>
      </c>
      <c r="N6" s="49"/>
      <c r="O6" s="49"/>
      <c r="P6" s="50" t="s">
        <v>47</v>
      </c>
      <c r="Q6" s="50"/>
      <c r="R6" s="50"/>
    </row>
    <row r="7" customFormat="false" ht="24" hidden="false" customHeight="true" outlineLevel="0" collapsed="false">
      <c r="A7" s="21"/>
      <c r="B7" s="47"/>
      <c r="C7" s="47"/>
      <c r="D7" s="47"/>
      <c r="E7" s="47"/>
      <c r="F7" s="47"/>
      <c r="G7" s="47"/>
      <c r="H7" s="47"/>
      <c r="I7" s="51" t="n">
        <v>200100</v>
      </c>
      <c r="J7" s="51"/>
      <c r="K7" s="51" t="n">
        <v>10000</v>
      </c>
      <c r="L7" s="51"/>
      <c r="M7" s="52" t="n">
        <f aca="false">SUM(I7:L7)</f>
        <v>210100</v>
      </c>
      <c r="N7" s="52"/>
      <c r="O7" s="52"/>
      <c r="P7" s="53" t="n">
        <f aca="false">ROUNDDOWN(M7,-3)</f>
        <v>210000</v>
      </c>
      <c r="Q7" s="53"/>
      <c r="R7" s="54" t="s">
        <v>6</v>
      </c>
    </row>
    <row r="8" customFormat="false" ht="24" hidden="false" customHeight="true" outlineLevel="0" collapsed="false">
      <c r="A8" s="19"/>
      <c r="B8" s="55" t="s">
        <v>48</v>
      </c>
      <c r="C8" s="56" t="s">
        <v>49</v>
      </c>
      <c r="D8" s="21" t="s">
        <v>8</v>
      </c>
      <c r="E8" s="22" t="s">
        <v>9</v>
      </c>
      <c r="F8" s="22"/>
      <c r="G8" s="22"/>
      <c r="H8" s="22"/>
      <c r="I8" s="57" t="n">
        <v>2050</v>
      </c>
      <c r="J8" s="57"/>
      <c r="K8" s="57" t="n">
        <v>344</v>
      </c>
      <c r="L8" s="57"/>
      <c r="M8" s="58" t="n">
        <f aca="false">SUM(I8:L9)</f>
        <v>2394</v>
      </c>
      <c r="N8" s="58"/>
      <c r="O8" s="58"/>
      <c r="P8" s="59" t="n">
        <f aca="false">ROUNDUP(M8,-3)</f>
        <v>3000</v>
      </c>
      <c r="Q8" s="59" t="n">
        <f aca="false">ROUNDUP(N8,-3)</f>
        <v>0</v>
      </c>
      <c r="R8" s="60"/>
    </row>
    <row r="9" customFormat="false" ht="24" hidden="false" customHeight="true" outlineLevel="0" collapsed="false">
      <c r="A9" s="25"/>
      <c r="B9" s="55"/>
      <c r="C9" s="56"/>
      <c r="D9" s="21"/>
      <c r="E9" s="22"/>
      <c r="F9" s="22"/>
      <c r="G9" s="22"/>
      <c r="H9" s="22"/>
      <c r="I9" s="57"/>
      <c r="J9" s="57"/>
      <c r="K9" s="57"/>
      <c r="L9" s="57"/>
      <c r="M9" s="58"/>
      <c r="N9" s="58"/>
      <c r="O9" s="58"/>
      <c r="P9" s="59"/>
      <c r="Q9" s="59"/>
      <c r="R9" s="61" t="s">
        <v>6</v>
      </c>
    </row>
    <row r="10" customFormat="false" ht="24" hidden="false" customHeight="true" outlineLevel="0" collapsed="false">
      <c r="A10" s="25"/>
      <c r="B10" s="55"/>
      <c r="C10" s="56"/>
      <c r="D10" s="21" t="s">
        <v>10</v>
      </c>
      <c r="E10" s="22" t="s">
        <v>11</v>
      </c>
      <c r="F10" s="22"/>
      <c r="G10" s="22"/>
      <c r="H10" s="22"/>
      <c r="I10" s="57" t="n">
        <v>7200</v>
      </c>
      <c r="J10" s="57"/>
      <c r="K10" s="57" t="n">
        <v>0</v>
      </c>
      <c r="L10" s="57"/>
      <c r="M10" s="58" t="n">
        <f aca="false">SUM(I10:L11)</f>
        <v>7200</v>
      </c>
      <c r="N10" s="58"/>
      <c r="O10" s="58"/>
      <c r="P10" s="59" t="n">
        <f aca="false">ROUNDUP(M10,-3)</f>
        <v>8000</v>
      </c>
      <c r="Q10" s="59" t="n">
        <f aca="false">ROUNDUP(N10,-3)</f>
        <v>0</v>
      </c>
      <c r="R10" s="60"/>
    </row>
    <row r="11" customFormat="false" ht="24" hidden="false" customHeight="true" outlineLevel="0" collapsed="false">
      <c r="A11" s="25"/>
      <c r="B11" s="55"/>
      <c r="C11" s="56"/>
      <c r="D11" s="21"/>
      <c r="E11" s="22"/>
      <c r="F11" s="22"/>
      <c r="G11" s="22"/>
      <c r="H11" s="22"/>
      <c r="I11" s="57"/>
      <c r="J11" s="57"/>
      <c r="K11" s="57"/>
      <c r="L11" s="57"/>
      <c r="M11" s="58"/>
      <c r="N11" s="58"/>
      <c r="O11" s="58"/>
      <c r="P11" s="59"/>
      <c r="Q11" s="59"/>
      <c r="R11" s="61" t="s">
        <v>6</v>
      </c>
    </row>
    <row r="12" customFormat="false" ht="24" hidden="false" customHeight="true" outlineLevel="0" collapsed="false">
      <c r="A12" s="26" t="s">
        <v>12</v>
      </c>
      <c r="B12" s="55"/>
      <c r="C12" s="56"/>
      <c r="D12" s="21" t="s">
        <v>13</v>
      </c>
      <c r="E12" s="22" t="s">
        <v>14</v>
      </c>
      <c r="F12" s="22"/>
      <c r="G12" s="22"/>
      <c r="H12" s="22"/>
      <c r="I12" s="57" t="n">
        <v>29410</v>
      </c>
      <c r="J12" s="57"/>
      <c r="K12" s="57" t="n">
        <v>1562</v>
      </c>
      <c r="L12" s="57"/>
      <c r="M12" s="62" t="n">
        <f aca="false">SUM(I12:L13)</f>
        <v>30972</v>
      </c>
      <c r="N12" s="62"/>
      <c r="O12" s="62"/>
      <c r="P12" s="59" t="n">
        <f aca="false">ROUNDUP(M12,-3)</f>
        <v>31000</v>
      </c>
      <c r="Q12" s="59" t="n">
        <f aca="false">ROUNDUP(N12,-3)</f>
        <v>0</v>
      </c>
      <c r="R12" s="60"/>
    </row>
    <row r="13" customFormat="false" ht="24" hidden="false" customHeight="true" outlineLevel="0" collapsed="false">
      <c r="A13" s="26"/>
      <c r="B13" s="55"/>
      <c r="C13" s="56"/>
      <c r="D13" s="21"/>
      <c r="E13" s="22"/>
      <c r="F13" s="22"/>
      <c r="G13" s="22"/>
      <c r="H13" s="22"/>
      <c r="I13" s="57"/>
      <c r="J13" s="57"/>
      <c r="K13" s="57"/>
      <c r="L13" s="57"/>
      <c r="M13" s="62"/>
      <c r="N13" s="62"/>
      <c r="O13" s="62"/>
      <c r="P13" s="59"/>
      <c r="Q13" s="59"/>
      <c r="R13" s="61" t="s">
        <v>6</v>
      </c>
    </row>
    <row r="14" customFormat="false" ht="24" hidden="false" customHeight="true" outlineLevel="0" collapsed="false">
      <c r="A14" s="25"/>
      <c r="B14" s="55"/>
      <c r="C14" s="56"/>
      <c r="D14" s="21" t="s">
        <v>15</v>
      </c>
      <c r="E14" s="22" t="s">
        <v>16</v>
      </c>
      <c r="F14" s="22"/>
      <c r="G14" s="22"/>
      <c r="H14" s="22"/>
      <c r="I14" s="63"/>
      <c r="J14" s="63"/>
      <c r="K14" s="63"/>
      <c r="L14" s="63"/>
      <c r="M14" s="64" t="s">
        <v>29</v>
      </c>
      <c r="N14" s="64"/>
      <c r="O14" s="65"/>
      <c r="P14" s="59" t="n">
        <f aca="false">107000+(M15-1)*48000</f>
        <v>107000</v>
      </c>
      <c r="Q14" s="59" t="n">
        <f aca="false">100000+(O14-1)*45000</f>
        <v>55000</v>
      </c>
      <c r="R14" s="65"/>
    </row>
    <row r="15" customFormat="false" ht="24" hidden="false" customHeight="true" outlineLevel="0" collapsed="false">
      <c r="A15" s="25"/>
      <c r="B15" s="55"/>
      <c r="C15" s="56"/>
      <c r="D15" s="21"/>
      <c r="E15" s="22"/>
      <c r="F15" s="22"/>
      <c r="G15" s="22"/>
      <c r="H15" s="22"/>
      <c r="I15" s="63"/>
      <c r="J15" s="63"/>
      <c r="K15" s="63"/>
      <c r="L15" s="63"/>
      <c r="M15" s="66" t="n">
        <v>1</v>
      </c>
      <c r="N15" s="66"/>
      <c r="O15" s="67" t="s">
        <v>17</v>
      </c>
      <c r="P15" s="59"/>
      <c r="Q15" s="59"/>
      <c r="R15" s="61" t="s">
        <v>6</v>
      </c>
    </row>
    <row r="16" customFormat="false" ht="24" hidden="false" customHeight="true" outlineLevel="0" collapsed="false">
      <c r="A16" s="25"/>
      <c r="B16" s="55"/>
      <c r="C16" s="56"/>
      <c r="D16" s="21" t="s">
        <v>18</v>
      </c>
      <c r="E16" s="28" t="s">
        <v>50</v>
      </c>
      <c r="F16" s="28"/>
      <c r="G16" s="28"/>
      <c r="H16" s="28"/>
      <c r="I16" s="63"/>
      <c r="J16" s="63"/>
      <c r="K16" s="63"/>
      <c r="L16" s="63"/>
      <c r="M16" s="68"/>
      <c r="N16" s="69"/>
      <c r="O16" s="70"/>
      <c r="P16" s="71" t="n">
        <f aca="false">ROUNDUP((P7-(P8+P10+P12+P14))*0.2,-3)</f>
        <v>13000</v>
      </c>
      <c r="Q16" s="71"/>
      <c r="R16" s="72"/>
    </row>
    <row r="17" customFormat="false" ht="24" hidden="false" customHeight="true" outlineLevel="0" collapsed="false">
      <c r="A17" s="25"/>
      <c r="B17" s="55"/>
      <c r="C17" s="56"/>
      <c r="D17" s="21"/>
      <c r="E17" s="30" t="s">
        <v>20</v>
      </c>
      <c r="F17" s="30"/>
      <c r="G17" s="30"/>
      <c r="H17" s="30"/>
      <c r="I17" s="63"/>
      <c r="J17" s="63"/>
      <c r="K17" s="63"/>
      <c r="L17" s="63"/>
      <c r="M17" s="73"/>
      <c r="N17" s="69"/>
      <c r="O17" s="74"/>
      <c r="P17" s="71"/>
      <c r="Q17" s="71"/>
      <c r="R17" s="61" t="s">
        <v>6</v>
      </c>
    </row>
    <row r="18" customFormat="false" ht="24" hidden="false" customHeight="true" outlineLevel="0" collapsed="false">
      <c r="A18" s="25"/>
      <c r="B18" s="55"/>
      <c r="C18" s="56"/>
      <c r="D18" s="75" t="s">
        <v>51</v>
      </c>
      <c r="E18" s="75"/>
      <c r="F18" s="75"/>
      <c r="G18" s="75"/>
      <c r="H18" s="75"/>
      <c r="I18" s="76"/>
      <c r="J18" s="76"/>
      <c r="K18" s="77"/>
      <c r="L18" s="77"/>
      <c r="M18" s="78"/>
      <c r="N18" s="78"/>
      <c r="O18" s="78"/>
      <c r="P18" s="79" t="n">
        <f aca="false">SUM(P8:P17)</f>
        <v>162000</v>
      </c>
      <c r="Q18" s="79" t="n">
        <f aca="false">SUM(Q8:Q17)</f>
        <v>55000</v>
      </c>
      <c r="R18" s="60"/>
    </row>
    <row r="19" customFormat="false" ht="24" hidden="false" customHeight="true" outlineLevel="0" collapsed="false">
      <c r="A19" s="35"/>
      <c r="B19" s="55"/>
      <c r="C19" s="56"/>
      <c r="D19" s="75"/>
      <c r="E19" s="75"/>
      <c r="F19" s="75"/>
      <c r="G19" s="75"/>
      <c r="H19" s="75"/>
      <c r="I19" s="76"/>
      <c r="J19" s="76"/>
      <c r="K19" s="77"/>
      <c r="L19" s="77"/>
      <c r="M19" s="78"/>
      <c r="N19" s="78"/>
      <c r="O19" s="78"/>
      <c r="P19" s="79"/>
      <c r="Q19" s="79"/>
      <c r="R19" s="61" t="s">
        <v>6</v>
      </c>
    </row>
    <row r="20" customFormat="false" ht="24" hidden="false" customHeight="true" outlineLevel="0" collapsed="false">
      <c r="A20" s="21" t="s">
        <v>22</v>
      </c>
      <c r="B20" s="80" t="s">
        <v>52</v>
      </c>
      <c r="C20" s="80"/>
      <c r="D20" s="80"/>
      <c r="E20" s="80"/>
      <c r="F20" s="80"/>
      <c r="G20" s="11" t="s">
        <v>53</v>
      </c>
      <c r="H20" s="11"/>
      <c r="I20" s="76"/>
      <c r="J20" s="76"/>
      <c r="K20" s="77"/>
      <c r="L20" s="77"/>
      <c r="M20" s="81"/>
      <c r="N20" s="81"/>
      <c r="O20" s="65"/>
      <c r="P20" s="82" t="n">
        <f aca="false">P7-P18</f>
        <v>48000</v>
      </c>
      <c r="Q20" s="82" t="n">
        <f aca="false">Q6-Q18</f>
        <v>-55000</v>
      </c>
      <c r="R20" s="83"/>
    </row>
    <row r="21" customFormat="false" ht="24" hidden="false" customHeight="true" outlineLevel="0" collapsed="false">
      <c r="A21" s="21"/>
      <c r="B21" s="80"/>
      <c r="C21" s="80"/>
      <c r="D21" s="80"/>
      <c r="E21" s="80"/>
      <c r="F21" s="80"/>
      <c r="G21" s="11"/>
      <c r="H21" s="11"/>
      <c r="I21" s="76"/>
      <c r="J21" s="76"/>
      <c r="K21" s="77"/>
      <c r="L21" s="77"/>
      <c r="M21" s="81"/>
      <c r="N21" s="81"/>
      <c r="O21" s="84"/>
      <c r="P21" s="82"/>
      <c r="Q21" s="82"/>
      <c r="R21" s="85" t="s">
        <v>6</v>
      </c>
    </row>
    <row r="24" customFormat="false" ht="21" hidden="false" customHeight="true" outlineLevel="0" collapsed="false">
      <c r="C24" s="1" t="s">
        <v>24</v>
      </c>
      <c r="D24" s="1" t="s">
        <v>25</v>
      </c>
      <c r="E24" s="1"/>
      <c r="F24" s="1"/>
      <c r="G24" s="1"/>
      <c r="H24" s="1"/>
      <c r="I24" s="86"/>
      <c r="J24" s="1"/>
      <c r="K24" s="86"/>
      <c r="L24" s="1"/>
      <c r="M24" s="86"/>
      <c r="N24" s="1"/>
      <c r="O24" s="86"/>
      <c r="R24" s="86"/>
    </row>
    <row r="25" customFormat="false" ht="21" hidden="false" customHeight="true" outlineLevel="0" collapsed="false">
      <c r="B25" s="46"/>
      <c r="C25" s="38" t="s">
        <v>24</v>
      </c>
      <c r="D25" s="38" t="s">
        <v>26</v>
      </c>
      <c r="E25" s="38"/>
      <c r="F25" s="38"/>
      <c r="G25" s="1"/>
      <c r="H25" s="1"/>
      <c r="I25" s="86"/>
      <c r="J25" s="1"/>
      <c r="K25" s="86"/>
      <c r="L25" s="1"/>
      <c r="M25" s="86"/>
      <c r="N25" s="1"/>
      <c r="O25" s="86"/>
      <c r="R25" s="86"/>
    </row>
    <row r="26" customFormat="false" ht="21" hidden="false" customHeight="true" outlineLevel="0" collapsed="false">
      <c r="B26" s="46"/>
      <c r="C26" s="38" t="s">
        <v>24</v>
      </c>
      <c r="D26" s="38" t="s">
        <v>27</v>
      </c>
      <c r="E26" s="38"/>
      <c r="F26" s="38"/>
      <c r="G26" s="1"/>
      <c r="H26" s="1"/>
      <c r="I26" s="86"/>
      <c r="J26" s="1"/>
      <c r="K26" s="86"/>
      <c r="L26" s="1"/>
      <c r="M26" s="86"/>
      <c r="N26" s="1"/>
      <c r="O26" s="86"/>
      <c r="R26" s="86"/>
    </row>
    <row r="27" customFormat="false" ht="21" hidden="false" customHeight="true" outlineLevel="0" collapsed="false">
      <c r="B27" s="46"/>
      <c r="C27" s="38"/>
      <c r="D27" s="38"/>
      <c r="E27" s="46"/>
      <c r="F27" s="46"/>
    </row>
    <row r="28" customFormat="false" ht="21" hidden="false" customHeight="true" outlineLevel="0" collapsed="false">
      <c r="B28" s="46"/>
      <c r="C28" s="38"/>
      <c r="D28" s="38"/>
      <c r="E28" s="46"/>
    </row>
    <row r="29" customFormat="false" ht="21" hidden="false" customHeight="true" outlineLevel="0" collapsed="false">
      <c r="E29" s="1"/>
    </row>
    <row r="31" customFormat="false" ht="21" hidden="false" customHeight="true" outlineLevel="0" collapsed="false">
      <c r="C31" s="1" t="s">
        <v>28</v>
      </c>
      <c r="E31" s="1"/>
      <c r="F31" s="1"/>
      <c r="G31" s="1"/>
      <c r="H31" s="1"/>
      <c r="I31" s="86"/>
      <c r="J31" s="1"/>
      <c r="K31" s="86"/>
      <c r="L31" s="1"/>
      <c r="M31" s="86"/>
      <c r="N31" s="1"/>
      <c r="O31" s="86"/>
      <c r="R31" s="86"/>
    </row>
    <row r="32" customFormat="false" ht="21" hidden="false" customHeight="true" outlineLevel="0" collapsed="false">
      <c r="C32" s="33" t="s">
        <v>29</v>
      </c>
      <c r="D32" s="33"/>
      <c r="E32" s="87" t="s">
        <v>30</v>
      </c>
      <c r="F32" s="39" t="s">
        <v>31</v>
      </c>
      <c r="G32" s="39" t="s">
        <v>32</v>
      </c>
      <c r="H32" s="39" t="s">
        <v>33</v>
      </c>
      <c r="I32" s="39" t="s">
        <v>34</v>
      </c>
      <c r="J32" s="39"/>
      <c r="K32" s="88"/>
      <c r="L32" s="1"/>
    </row>
    <row r="33" customFormat="false" ht="29.25" hidden="false" customHeight="true" outlineLevel="0" collapsed="false">
      <c r="C33" s="33" t="s">
        <v>35</v>
      </c>
      <c r="D33" s="33"/>
      <c r="E33" s="87" t="s">
        <v>36</v>
      </c>
      <c r="F33" s="39" t="s">
        <v>37</v>
      </c>
      <c r="G33" s="39" t="s">
        <v>38</v>
      </c>
      <c r="H33" s="39" t="s">
        <v>39</v>
      </c>
      <c r="I33" s="39" t="s">
        <v>40</v>
      </c>
      <c r="J33" s="39"/>
      <c r="K33" s="88"/>
      <c r="L33" s="1"/>
    </row>
    <row r="34" customFormat="false" ht="21" hidden="false" customHeight="true" outlineLevel="0" collapsed="false">
      <c r="D34" s="8" t="s">
        <v>24</v>
      </c>
      <c r="E34" s="89" t="s">
        <v>54</v>
      </c>
      <c r="F34" s="89"/>
      <c r="G34" s="89"/>
      <c r="H34" s="89"/>
      <c r="I34" s="89"/>
      <c r="J34" s="89"/>
      <c r="K34" s="90"/>
      <c r="L34" s="90"/>
      <c r="M34" s="90"/>
      <c r="N34" s="90"/>
      <c r="O34" s="90"/>
      <c r="R34" s="90"/>
    </row>
    <row r="35" customFormat="false" ht="21" hidden="false" customHeight="true" outlineLevel="0" collapsed="false">
      <c r="D35" s="1"/>
      <c r="E35" s="89"/>
      <c r="F35" s="89"/>
      <c r="G35" s="89"/>
      <c r="H35" s="89"/>
      <c r="I35" s="89"/>
      <c r="J35" s="89"/>
      <c r="K35" s="90"/>
      <c r="L35" s="90"/>
      <c r="M35" s="90"/>
      <c r="N35" s="90"/>
      <c r="O35" s="90"/>
      <c r="R35" s="90"/>
    </row>
  </sheetData>
  <mergeCells count="64">
    <mergeCell ref="A1:R1"/>
    <mergeCell ref="A2:R2"/>
    <mergeCell ref="A6:A7"/>
    <mergeCell ref="B6:H7"/>
    <mergeCell ref="I6:J6"/>
    <mergeCell ref="K6:L6"/>
    <mergeCell ref="M6:O6"/>
    <mergeCell ref="P6:R6"/>
    <mergeCell ref="I7:J7"/>
    <mergeCell ref="K7:L7"/>
    <mergeCell ref="M7:O7"/>
    <mergeCell ref="P7:Q7"/>
    <mergeCell ref="B8:B19"/>
    <mergeCell ref="C8:C19"/>
    <mergeCell ref="D8:D9"/>
    <mergeCell ref="E8:H9"/>
    <mergeCell ref="I8:J9"/>
    <mergeCell ref="K8:L9"/>
    <mergeCell ref="M8:O9"/>
    <mergeCell ref="P8:Q9"/>
    <mergeCell ref="D10:D11"/>
    <mergeCell ref="E10:H11"/>
    <mergeCell ref="I10:J11"/>
    <mergeCell ref="K10:L11"/>
    <mergeCell ref="M10:O11"/>
    <mergeCell ref="P10:Q11"/>
    <mergeCell ref="A12:A13"/>
    <mergeCell ref="D12:D13"/>
    <mergeCell ref="E12:H13"/>
    <mergeCell ref="I12:J13"/>
    <mergeCell ref="K12:L13"/>
    <mergeCell ref="M12:O13"/>
    <mergeCell ref="P12:Q13"/>
    <mergeCell ref="D14:D15"/>
    <mergeCell ref="E14:H15"/>
    <mergeCell ref="I14:J15"/>
    <mergeCell ref="K14:L15"/>
    <mergeCell ref="M14:N14"/>
    <mergeCell ref="P14:Q15"/>
    <mergeCell ref="M15:N15"/>
    <mergeCell ref="D16:D17"/>
    <mergeCell ref="E16:H16"/>
    <mergeCell ref="I16:J17"/>
    <mergeCell ref="K16:L17"/>
    <mergeCell ref="N16:N17"/>
    <mergeCell ref="P16:Q17"/>
    <mergeCell ref="E17:H17"/>
    <mergeCell ref="D18:H19"/>
    <mergeCell ref="I18:J19"/>
    <mergeCell ref="K18:L19"/>
    <mergeCell ref="M18:O19"/>
    <mergeCell ref="P18:Q19"/>
    <mergeCell ref="A20:A21"/>
    <mergeCell ref="B20:F21"/>
    <mergeCell ref="G20:H21"/>
    <mergeCell ref="I20:J21"/>
    <mergeCell ref="K20:L21"/>
    <mergeCell ref="M20:N21"/>
    <mergeCell ref="P20:Q21"/>
    <mergeCell ref="C32:D32"/>
    <mergeCell ref="I32:J32"/>
    <mergeCell ref="C33:D33"/>
    <mergeCell ref="I33:J33"/>
    <mergeCell ref="E34:J3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LibreOffice/6.2.8.2$Linux_X86_64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1997-01-08T22:48:59Z</dcterms:created>
  <dc:creator>鈴木　信哉</dc:creator>
  <dc:description/>
  <dc:language>ja-JP</dc:language>
  <cp:lastModifiedBy>齋藤</cp:lastModifiedBy>
  <cp:lastPrinted>2026-03-09T01:05:45Z</cp:lastPrinted>
  <dcterms:modified xsi:type="dcterms:W3CDTF">2026-03-11T13:29:29Z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